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s" sheetId="1" r:id="rId4"/>
    <sheet state="visible" name="Income" sheetId="2" r:id="rId5"/>
    <sheet state="visible" name="Profit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5">
      <text>
        <t xml:space="preserve">Enter the seeds needed for one tray.  Find information on quantities in each of our product descriptions.</t>
      </text>
    </comment>
    <comment authorId="0" ref="E23">
      <text>
        <t xml:space="preserve">Determine how often you need to change your supplies. Our estimate suggests replacing one tray after every 10 crops.</t>
      </text>
    </comment>
    <comment authorId="0" ref="B31">
      <text>
        <t xml:space="preserve">Determine the cost of recurring fees and bills, if you are growing microgreens in your own garage or basement determine the cost as 0.</t>
      </text>
    </comment>
    <comment authorId="0" ref="D40">
      <text>
        <t xml:space="preserve">Determine the time you need to prepare one tray.</t>
      </text>
    </comment>
  </commentList>
</comments>
</file>

<file path=xl/sharedStrings.xml><?xml version="1.0" encoding="utf-8"?>
<sst xmlns="http://schemas.openxmlformats.org/spreadsheetml/2006/main" count="87" uniqueCount="65">
  <si>
    <t>Legenda</t>
  </si>
  <si>
    <t>Zielone pola to opisy.</t>
  </si>
  <si>
    <t>Żółte pola – liczone automatycznie</t>
  </si>
  <si>
    <t>Szare pola - liczone automatycznie</t>
  </si>
  <si>
    <t>Białe pola - wypełnij ręcznie</t>
  </si>
  <si>
    <t>KALKULATOR PRODUKCJI MIKROLIŚCI (NA MIESIĄC)</t>
  </si>
  <si>
    <t>Uprawiana odmiana</t>
  </si>
  <si>
    <t>gramów/tacka</t>
  </si>
  <si>
    <t>cena/kg</t>
  </si>
  <si>
    <t>Liczba tacek na miesiąc</t>
  </si>
  <si>
    <t>Koszt nasion</t>
  </si>
  <si>
    <t>Groch</t>
  </si>
  <si>
    <t>Rzodkiewka</t>
  </si>
  <si>
    <t>Słonecznik</t>
  </si>
  <si>
    <t>Brokuł</t>
  </si>
  <si>
    <t>Całkowita liczba tacek</t>
  </si>
  <si>
    <t>Całkowity koszt nasion</t>
  </si>
  <si>
    <t>materiały zużywalne</t>
  </si>
  <si>
    <t>Rodzaj</t>
  </si>
  <si>
    <t>Ilość</t>
  </si>
  <si>
    <t>Cena/sztuka</t>
  </si>
  <si>
    <t>Wskaźnik wymiany</t>
  </si>
  <si>
    <t>Całkowity koszt materiałów</t>
  </si>
  <si>
    <t>Niska taca uprawowa "10x20"</t>
  </si>
  <si>
    <t>Mata kokosowa 25x50cm</t>
  </si>
  <si>
    <t xml:space="preserve">Pudło 50g </t>
  </si>
  <si>
    <t>Pudło transportowe</t>
  </si>
  <si>
    <t>ŁĄCZNIE</t>
  </si>
  <si>
    <t>Koszty stałe</t>
  </si>
  <si>
    <t>Całkowity koszt</t>
  </si>
  <si>
    <t>Wynajem lokalu</t>
  </si>
  <si>
    <t>Prąd</t>
  </si>
  <si>
    <t>Woda</t>
  </si>
  <si>
    <t>Inne opłaty</t>
  </si>
  <si>
    <t>Paliwo</t>
  </si>
  <si>
    <t>łącznie</t>
  </si>
  <si>
    <t>Czas pracy</t>
  </si>
  <si>
    <t>Czas każdego dnia/godzina</t>
  </si>
  <si>
    <t>Dni/miesiąc</t>
  </si>
  <si>
    <t>Całkowity czas/godziny</t>
  </si>
  <si>
    <t>Siew</t>
  </si>
  <si>
    <t>Podlewanie</t>
  </si>
  <si>
    <t>Zbiór + Pakowanie</t>
  </si>
  <si>
    <t>Dostawa</t>
  </si>
  <si>
    <t>Sprzątanie</t>
  </si>
  <si>
    <t>Całkowity czas</t>
  </si>
  <si>
    <t>Moja stawka/godz.</t>
  </si>
  <si>
    <t>Całkowity czas produkcji</t>
  </si>
  <si>
    <t>Dochód</t>
  </si>
  <si>
    <t>odmiana</t>
  </si>
  <si>
    <t>liczba tacek</t>
  </si>
  <si>
    <t>zbiór w gramach/tacka</t>
  </si>
  <si>
    <t>zbiór w kg</t>
  </si>
  <si>
    <t>cena sprzedaży/kg</t>
  </si>
  <si>
    <t>zysk</t>
  </si>
  <si>
    <t>łącznie kg</t>
  </si>
  <si>
    <t>łączny dochód</t>
  </si>
  <si>
    <t>total kg</t>
  </si>
  <si>
    <t>podsumowanie</t>
  </si>
  <si>
    <t>całkowita liczba tacek</t>
  </si>
  <si>
    <t>mikroliście wyprodukowane w kg</t>
  </si>
  <si>
    <t>całkowity czas pracy</t>
  </si>
  <si>
    <t>całkowity koszt</t>
  </si>
  <si>
    <t>dochód</t>
  </si>
  <si>
    <t>łączny zysk przy samodzielnej realizacji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</si>
</sst>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14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/>
    <font>
      <sz val="14.0"/>
      <color theme="1"/>
      <name val="Verdana"/>
    </font>
    <font>
      <sz val="14.0"/>
      <color rgb="FF000000"/>
      <name val="Verdana"/>
    </font>
    <font>
      <sz val="14.0"/>
      <color rgb="FFFFFFFF"/>
      <name val="Verdana"/>
    </font>
    <font>
      <sz val="14.0"/>
      <color theme="1"/>
      <name val="Arial"/>
      <scheme val="minor"/>
    </font>
    <font>
      <sz val="14.0"/>
      <color theme="0"/>
      <name val="Verdana"/>
    </font>
    <font>
      <sz val="14.0"/>
      <color rgb="FF202124"/>
      <name val="Verdana"/>
    </font>
    <font>
      <b/>
      <sz val="14.0"/>
      <color rgb="FFFFFFFF"/>
      <name val="Verdana"/>
    </font>
    <font>
      <sz val="16.0"/>
      <color rgb="FFFFFFFF"/>
      <name val="Verdana"/>
    </font>
    <font>
      <sz val="16.0"/>
      <color theme="1"/>
      <name val="Verdana"/>
    </font>
    <font>
      <sz val="16.0"/>
      <color rgb="FF000000"/>
      <name val="Verdana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AF91"/>
        <bgColor rgb="FF00AF91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1" numFmtId="0" xfId="0" applyBorder="1" applyFill="1" applyFont="1"/>
    <xf borderId="1" fillId="0" fontId="1" numFmtId="164" xfId="0" applyBorder="1" applyFont="1" applyNumberFormat="1"/>
    <xf borderId="2" fillId="0" fontId="1" numFmtId="164" xfId="0" applyBorder="1" applyFont="1" applyNumberFormat="1"/>
    <xf borderId="3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Border="1" applyFont="1"/>
    <xf borderId="7" fillId="0" fontId="1" numFmtId="0" xfId="0" applyBorder="1" applyFont="1"/>
    <xf borderId="2" fillId="0" fontId="1" numFmtId="0" xfId="0" applyBorder="1" applyFont="1"/>
    <xf borderId="8" fillId="0" fontId="4" numFmtId="0" xfId="0" applyAlignment="1" applyBorder="1" applyFont="1">
      <alignment horizontal="left" readingOrder="0"/>
    </xf>
    <xf borderId="2" fillId="0" fontId="1" numFmtId="0" xfId="0" applyAlignment="1" applyBorder="1" applyFont="1">
      <alignment horizontal="center"/>
    </xf>
    <xf borderId="8" fillId="3" fontId="4" numFmtId="0" xfId="0" applyAlignment="1" applyBorder="1" applyFill="1" applyFont="1">
      <alignment horizontal="left" readingOrder="0"/>
    </xf>
    <xf borderId="7" fillId="0" fontId="1" numFmtId="0" xfId="0" applyAlignment="1" applyBorder="1" applyFont="1">
      <alignment horizontal="center"/>
    </xf>
    <xf borderId="1" fillId="0" fontId="1" numFmtId="164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/>
    </xf>
    <xf borderId="8" fillId="4" fontId="4" numFmtId="0" xfId="0" applyAlignment="1" applyBorder="1" applyFill="1" applyFont="1">
      <alignment horizontal="left" readingOrder="0"/>
    </xf>
    <xf borderId="8" fillId="5" fontId="4" numFmtId="0" xfId="0" applyAlignment="1" applyBorder="1" applyFill="1" applyFont="1">
      <alignment horizontal="left" readingOrder="0"/>
    </xf>
    <xf borderId="8" fillId="6" fontId="5" numFmtId="0" xfId="0" applyAlignment="1" applyBorder="1" applyFill="1" applyFont="1">
      <alignment horizontal="left" readingOrder="0"/>
    </xf>
    <xf borderId="7" fillId="6" fontId="5" numFmtId="0" xfId="0" applyAlignment="1" applyBorder="1" applyFont="1">
      <alignment horizontal="center" readingOrder="0"/>
    </xf>
    <xf borderId="4" fillId="6" fontId="5" numFmtId="0" xfId="0" applyAlignment="1" applyBorder="1" applyFont="1">
      <alignment horizontal="center" readingOrder="0"/>
    </xf>
    <xf borderId="3" fillId="6" fontId="5" numFmtId="0" xfId="0" applyAlignment="1" applyBorder="1" applyFont="1">
      <alignment horizontal="center" readingOrder="0"/>
    </xf>
    <xf borderId="3" fillId="0" fontId="1" numFmtId="164" xfId="0" applyAlignment="1" applyBorder="1" applyFont="1" applyNumberFormat="1">
      <alignment horizontal="center"/>
    </xf>
    <xf borderId="3" fillId="0" fontId="1" numFmtId="0" xfId="0" applyAlignment="1" applyBorder="1" applyFont="1">
      <alignment horizontal="center"/>
    </xf>
    <xf borderId="9" fillId="3" fontId="6" numFmtId="0" xfId="0" applyAlignment="1" applyBorder="1" applyFont="1">
      <alignment horizontal="center" readingOrder="0"/>
    </xf>
    <xf borderId="10" fillId="0" fontId="3" numFmtId="0" xfId="0" applyBorder="1" applyFont="1"/>
    <xf borderId="11" fillId="0" fontId="3" numFmtId="0" xfId="0" applyBorder="1" applyFont="1"/>
    <xf borderId="7" fillId="6" fontId="6" numFmtId="0" xfId="0" applyAlignment="1" applyBorder="1" applyFont="1">
      <alignment horizontal="center" readingOrder="0"/>
    </xf>
    <xf borderId="8" fillId="3" fontId="6" numFmtId="0" xfId="0" applyAlignment="1" applyBorder="1" applyFont="1">
      <alignment horizontal="center" readingOrder="0"/>
    </xf>
    <xf borderId="8" fillId="3" fontId="6" numFmtId="164" xfId="0" applyAlignment="1" applyBorder="1" applyFont="1" applyNumberFormat="1">
      <alignment horizontal="center" readingOrder="0"/>
    </xf>
    <xf borderId="8" fillId="6" fontId="4" numFmtId="0" xfId="0" applyAlignment="1" applyBorder="1" applyFont="1">
      <alignment horizontal="center" readingOrder="0"/>
    </xf>
    <xf borderId="8" fillId="6" fontId="4" numFmtId="164" xfId="0" applyAlignment="1" applyBorder="1" applyFont="1" applyNumberFormat="1">
      <alignment horizontal="center" readingOrder="0"/>
    </xf>
    <xf borderId="8" fillId="4" fontId="4" numFmtId="164" xfId="0" applyAlignment="1" applyBorder="1" applyFont="1" applyNumberFormat="1">
      <alignment horizontal="center" readingOrder="0"/>
    </xf>
    <xf borderId="7" fillId="6" fontId="4" numFmtId="0" xfId="0" applyAlignment="1" applyBorder="1" applyFont="1">
      <alignment horizontal="center" readingOrder="0"/>
    </xf>
    <xf borderId="8" fillId="6" fontId="7" numFmtId="0" xfId="0" applyAlignment="1" applyBorder="1" applyFont="1">
      <alignment horizontal="center"/>
    </xf>
    <xf borderId="8" fillId="0" fontId="4" numFmtId="0" xfId="0" applyAlignment="1" applyBorder="1" applyFont="1">
      <alignment horizontal="center" readingOrder="0"/>
    </xf>
    <xf borderId="8" fillId="0" fontId="4" numFmtId="164" xfId="0" applyAlignment="1" applyBorder="1" applyFont="1" applyNumberFormat="1">
      <alignment horizontal="center" readingOrder="0"/>
    </xf>
    <xf borderId="7" fillId="6" fontId="4" numFmtId="0" xfId="0" applyAlignment="1" applyBorder="1" applyFont="1">
      <alignment horizontal="center"/>
    </xf>
    <xf borderId="8" fillId="5" fontId="4" numFmtId="0" xfId="0" applyAlignment="1" applyBorder="1" applyFont="1">
      <alignment horizontal="center" readingOrder="0"/>
    </xf>
    <xf borderId="8" fillId="5" fontId="4" numFmtId="164" xfId="0" applyAlignment="1" applyBorder="1" applyFont="1" applyNumberFormat="1">
      <alignment horizontal="center" readingOrder="0"/>
    </xf>
    <xf borderId="8" fillId="6" fontId="4" numFmtId="0" xfId="0" applyAlignment="1" applyBorder="1" applyFont="1">
      <alignment horizontal="center" readingOrder="0" shrinkToFit="0" wrapText="1"/>
    </xf>
    <xf borderId="8" fillId="0" fontId="4" numFmtId="0" xfId="0" applyAlignment="1" applyBorder="1" applyFont="1">
      <alignment horizontal="center" readingOrder="0" shrinkToFit="0" wrapText="1"/>
    </xf>
    <xf borderId="8" fillId="6" fontId="8" numFmtId="0" xfId="0" applyAlignment="1" applyBorder="1" applyFont="1">
      <alignment horizontal="center" readingOrder="0"/>
    </xf>
    <xf borderId="9" fillId="3" fontId="6" numFmtId="0" xfId="0" applyAlignment="1" applyBorder="1" applyFont="1">
      <alignment horizontal="center" readingOrder="0" shrinkToFit="0" wrapText="1"/>
    </xf>
    <xf borderId="8" fillId="3" fontId="6" numFmtId="0" xfId="0" applyAlignment="1" applyBorder="1" applyFont="1">
      <alignment horizontal="center" readingOrder="0" shrinkToFit="0" wrapText="1"/>
    </xf>
    <xf borderId="8" fillId="6" fontId="9" numFmtId="0" xfId="0" applyAlignment="1" applyBorder="1" applyFont="1">
      <alignment horizontal="center" readingOrder="0" shrinkToFit="0" wrapText="1"/>
    </xf>
    <xf borderId="8" fillId="0" fontId="4" numFmtId="0" xfId="0" applyAlignment="1" applyBorder="1" applyFont="1">
      <alignment horizontal="center"/>
    </xf>
    <xf borderId="8" fillId="6" fontId="6" numFmtId="0" xfId="0" applyAlignment="1" applyBorder="1" applyFont="1">
      <alignment horizontal="center" readingOrder="0"/>
    </xf>
    <xf borderId="8" fillId="6" fontId="5" numFmtId="0" xfId="0" applyAlignment="1" applyBorder="1" applyFont="1">
      <alignment horizontal="center" readingOrder="0"/>
    </xf>
    <xf borderId="8" fillId="3" fontId="4" numFmtId="164" xfId="0" applyAlignment="1" applyBorder="1" applyFont="1" applyNumberFormat="1">
      <alignment horizontal="center" readingOrder="0"/>
    </xf>
    <xf borderId="8" fillId="6" fontId="4" numFmtId="0" xfId="0" applyAlignment="1" applyBorder="1" applyFont="1">
      <alignment horizontal="center" vertical="bottom"/>
    </xf>
    <xf borderId="8" fillId="5" fontId="4" numFmtId="49" xfId="0" applyAlignment="1" applyBorder="1" applyFont="1" applyNumberFormat="1">
      <alignment horizontal="center" readingOrder="0"/>
    </xf>
    <xf borderId="8" fillId="3" fontId="6" numFmtId="49" xfId="0" applyAlignment="1" applyBorder="1" applyFont="1" applyNumberFormat="1">
      <alignment horizontal="center" readingOrder="0"/>
    </xf>
    <xf borderId="8" fillId="0" fontId="1" numFmtId="0" xfId="0" applyAlignment="1" applyBorder="1" applyFont="1">
      <alignment horizontal="center"/>
    </xf>
    <xf borderId="8" fillId="0" fontId="1" numFmtId="49" xfId="0" applyAlignment="1" applyBorder="1" applyFont="1" applyNumberFormat="1">
      <alignment horizontal="center"/>
    </xf>
    <xf borderId="8" fillId="5" fontId="4" numFmtId="49" xfId="0" applyAlignment="1" applyBorder="1" applyFont="1" applyNumberFormat="1">
      <alignment horizontal="center"/>
    </xf>
    <xf borderId="8" fillId="5" fontId="4" numFmtId="164" xfId="0" applyAlignment="1" applyBorder="1" applyFont="1" applyNumberFormat="1">
      <alignment horizontal="center"/>
    </xf>
    <xf borderId="8" fillId="6" fontId="10" numFmtId="164" xfId="0" applyAlignment="1" applyBorder="1" applyFont="1" applyNumberFormat="1">
      <alignment horizontal="center" readingOrder="0"/>
    </xf>
    <xf borderId="8" fillId="0" fontId="1" numFmtId="164" xfId="0" applyAlignment="1" applyBorder="1" applyFont="1" applyNumberFormat="1">
      <alignment horizontal="center"/>
    </xf>
    <xf borderId="8" fillId="4" fontId="4" numFmtId="164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/>
    </xf>
    <xf borderId="5" fillId="0" fontId="1" numFmtId="164" xfId="0" applyAlignment="1" applyBorder="1" applyFont="1" applyNumberFormat="1">
      <alignment horizontal="center"/>
    </xf>
    <xf borderId="3" fillId="0" fontId="1" numFmtId="0" xfId="0" applyBorder="1" applyFont="1"/>
    <xf borderId="3" fillId="0" fontId="1" numFmtId="164" xfId="0" applyBorder="1" applyFont="1" applyNumberFormat="1"/>
    <xf borderId="12" fillId="0" fontId="1" numFmtId="0" xfId="0" applyBorder="1" applyFont="1"/>
    <xf borderId="7" fillId="0" fontId="1" numFmtId="164" xfId="0" applyBorder="1" applyFont="1" applyNumberFormat="1"/>
    <xf borderId="13" fillId="0" fontId="1" numFmtId="0" xfId="0" applyBorder="1" applyFont="1"/>
    <xf borderId="14" fillId="6" fontId="5" numFmtId="0" xfId="0" applyAlignment="1" applyBorder="1" applyFont="1">
      <alignment horizontal="left" readingOrder="0"/>
    </xf>
    <xf borderId="15" fillId="0" fontId="3" numFmtId="0" xfId="0" applyBorder="1" applyFont="1"/>
    <xf borderId="0" fillId="0" fontId="1" numFmtId="164" xfId="0" applyFont="1" applyNumberFormat="1"/>
    <xf borderId="9" fillId="3" fontId="11" numFmtId="0" xfId="0" applyAlignment="1" applyBorder="1" applyFont="1">
      <alignment horizontal="center" readingOrder="0"/>
    </xf>
    <xf borderId="8" fillId="3" fontId="11" numFmtId="0" xfId="0" applyAlignment="1" applyBorder="1" applyFont="1">
      <alignment horizontal="center" readingOrder="0"/>
    </xf>
    <xf borderId="8" fillId="3" fontId="11" numFmtId="0" xfId="0" applyAlignment="1" applyBorder="1" applyFont="1">
      <alignment horizontal="center" readingOrder="0" shrinkToFit="0" wrapText="1"/>
    </xf>
    <xf borderId="8" fillId="3" fontId="11" numFmtId="164" xfId="0" applyAlignment="1" applyBorder="1" applyFont="1" applyNumberFormat="1">
      <alignment horizontal="center" readingOrder="0"/>
    </xf>
    <xf borderId="8" fillId="0" fontId="12" numFmtId="0" xfId="0" applyAlignment="1" applyBorder="1" applyFont="1">
      <alignment horizontal="center" readingOrder="0"/>
    </xf>
    <xf borderId="8" fillId="6" fontId="12" numFmtId="0" xfId="0" applyAlignment="1" applyBorder="1" applyFont="1">
      <alignment horizontal="center" readingOrder="0"/>
    </xf>
    <xf borderId="8" fillId="5" fontId="12" numFmtId="0" xfId="0" applyAlignment="1" applyBorder="1" applyFont="1">
      <alignment horizontal="center" readingOrder="0"/>
    </xf>
    <xf borderId="8" fillId="6" fontId="12" numFmtId="164" xfId="0" applyAlignment="1" applyBorder="1" applyFont="1" applyNumberFormat="1">
      <alignment horizontal="center" readingOrder="0"/>
    </xf>
    <xf borderId="8" fillId="4" fontId="12" numFmtId="164" xfId="0" applyAlignment="1" applyBorder="1" applyFont="1" applyNumberFormat="1">
      <alignment horizontal="center" readingOrder="0"/>
    </xf>
    <xf borderId="16" fillId="5" fontId="12" numFmtId="0" xfId="0" applyAlignment="1" applyBorder="1" applyFont="1">
      <alignment horizontal="center" readingOrder="0"/>
    </xf>
    <xf borderId="16" fillId="4" fontId="12" numFmtId="164" xfId="0" applyAlignment="1" applyBorder="1" applyFont="1" applyNumberFormat="1">
      <alignment horizontal="center" readingOrder="0"/>
    </xf>
    <xf borderId="17" fillId="6" fontId="12" numFmtId="0" xfId="0" applyAlignment="1" applyBorder="1" applyFont="1">
      <alignment horizontal="center"/>
    </xf>
    <xf borderId="18" fillId="6" fontId="12" numFmtId="0" xfId="0" applyAlignment="1" applyBorder="1" applyFont="1">
      <alignment horizontal="center"/>
    </xf>
    <xf borderId="0" fillId="6" fontId="11" numFmtId="0" xfId="0" applyAlignment="1" applyFont="1">
      <alignment horizontal="center" readingOrder="0"/>
    </xf>
    <xf borderId="0" fillId="6" fontId="11" numFmtId="164" xfId="0" applyAlignment="1" applyFont="1" applyNumberFormat="1">
      <alignment horizontal="center" readingOrder="0"/>
    </xf>
    <xf borderId="19" fillId="6" fontId="12" numFmtId="0" xfId="0" applyAlignment="1" applyBorder="1" applyFont="1">
      <alignment horizontal="center"/>
    </xf>
    <xf borderId="20" fillId="6" fontId="12" numFmtId="0" xfId="0" applyAlignment="1" applyBorder="1" applyFont="1">
      <alignment horizontal="center"/>
    </xf>
    <xf borderId="20" fillId="6" fontId="11" numFmtId="0" xfId="0" applyAlignment="1" applyBorder="1" applyFont="1">
      <alignment horizontal="center" readingOrder="0"/>
    </xf>
    <xf borderId="8" fillId="5" fontId="12" numFmtId="0" xfId="0" applyAlignment="1" applyBorder="1" applyFont="1">
      <alignment horizontal="center"/>
    </xf>
    <xf borderId="21" fillId="6" fontId="11" numFmtId="164" xfId="0" applyAlignment="1" applyBorder="1" applyFont="1" applyNumberFormat="1">
      <alignment horizontal="center" readingOrder="0"/>
    </xf>
    <xf borderId="8" fillId="4" fontId="12" numFmtId="164" xfId="0" applyAlignment="1" applyBorder="1" applyFont="1" applyNumberFormat="1">
      <alignment horizontal="center"/>
    </xf>
    <xf borderId="5" fillId="0" fontId="1" numFmtId="0" xfId="0" applyBorder="1" applyFont="1"/>
    <xf borderId="5" fillId="0" fontId="1" numFmtId="164" xfId="0" applyBorder="1" applyFont="1" applyNumberFormat="1"/>
    <xf borderId="3" fillId="6" fontId="1" numFmtId="0" xfId="0" applyBorder="1" applyFont="1"/>
    <xf borderId="3" fillId="6" fontId="1" numFmtId="164" xfId="0" applyBorder="1" applyFont="1" applyNumberFormat="1"/>
    <xf borderId="2" fillId="6" fontId="11" numFmtId="0" xfId="0" applyAlignment="1" applyBorder="1" applyFont="1">
      <alignment horizontal="center" readingOrder="0"/>
    </xf>
    <xf borderId="22" fillId="0" fontId="3" numFmtId="0" xfId="0" applyBorder="1" applyFont="1"/>
    <xf borderId="7" fillId="0" fontId="3" numFmtId="0" xfId="0" applyBorder="1" applyFont="1"/>
    <xf borderId="1" fillId="6" fontId="1" numFmtId="0" xfId="0" applyBorder="1" applyFont="1"/>
    <xf borderId="1" fillId="6" fontId="11" numFmtId="0" xfId="0" applyAlignment="1" applyBorder="1" applyFont="1">
      <alignment horizontal="center" readingOrder="0"/>
    </xf>
    <xf borderId="1" fillId="6" fontId="11" numFmtId="0" xfId="0" applyAlignment="1" applyBorder="1" applyFont="1">
      <alignment horizontal="center" readingOrder="0" shrinkToFit="0" wrapText="1"/>
    </xf>
    <xf borderId="1" fillId="6" fontId="11" numFmtId="164" xfId="0" applyAlignment="1" applyBorder="1" applyFont="1" applyNumberFormat="1">
      <alignment horizontal="center" readingOrder="0"/>
    </xf>
    <xf borderId="1" fillId="6" fontId="5" numFmtId="0" xfId="0" applyAlignment="1" applyBorder="1" applyFont="1">
      <alignment horizontal="left" readingOrder="0"/>
    </xf>
    <xf borderId="3" fillId="6" fontId="5" numFmtId="0" xfId="0" applyAlignment="1" applyBorder="1" applyFont="1">
      <alignment horizontal="left" readingOrder="0"/>
    </xf>
    <xf borderId="22" fillId="0" fontId="1" numFmtId="0" xfId="0" applyBorder="1" applyFont="1"/>
    <xf borderId="8" fillId="5" fontId="13" numFmtId="49" xfId="0" applyAlignment="1" applyBorder="1" applyFont="1" applyNumberFormat="1">
      <alignment horizontal="center" readingOrder="0"/>
    </xf>
    <xf borderId="8" fillId="5" fontId="12" numFmtId="164" xfId="0" applyAlignment="1" applyBorder="1" applyFont="1" applyNumberFormat="1">
      <alignment horizontal="center" readingOrder="0"/>
    </xf>
    <xf borderId="0" fillId="6" fontId="12" numFmtId="0" xfId="0" applyAlignment="1" applyFont="1">
      <alignment horizontal="center"/>
    </xf>
    <xf borderId="0" fillId="0" fontId="11" numFmtId="0" xfId="0" applyAlignment="1" applyFont="1">
      <alignment horizontal="center" readingOrder="0"/>
    </xf>
    <xf borderId="0" fillId="0" fontId="11" numFmtId="164" xfId="0" applyAlignment="1" applyFont="1" applyNumberFormat="1">
      <alignment horizontal="center" readingOrder="0"/>
    </xf>
    <xf borderId="0" fillId="0" fontId="12" numFmtId="0" xfId="0" applyAlignment="1" applyFont="1">
      <alignment horizontal="center"/>
    </xf>
    <xf borderId="6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953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953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953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44.38"/>
    <col customWidth="1" min="3" max="3" width="32.5"/>
    <col customWidth="1" min="4" max="4" width="23.13"/>
    <col customWidth="1" min="5" max="5" width="28.88"/>
    <col customWidth="1" min="6" max="6" width="33.63"/>
    <col customWidth="1" min="7" max="7" width="9.88"/>
  </cols>
  <sheetData>
    <row r="1">
      <c r="A1" s="1"/>
      <c r="B1" s="1"/>
      <c r="C1" s="2"/>
      <c r="D1" s="3"/>
      <c r="E1" s="1"/>
      <c r="F1" s="4"/>
      <c r="G1" s="1"/>
    </row>
    <row r="2">
      <c r="A2" s="1"/>
      <c r="B2" s="5"/>
      <c r="C2" s="2"/>
      <c r="D2" s="3"/>
      <c r="E2" s="1"/>
      <c r="F2" s="4"/>
      <c r="G2" s="1"/>
    </row>
    <row r="3">
      <c r="A3" s="1"/>
      <c r="B3" s="6"/>
      <c r="C3" s="2"/>
      <c r="D3" s="3"/>
      <c r="E3" s="1"/>
      <c r="F3" s="4"/>
      <c r="G3" s="1"/>
    </row>
    <row r="4">
      <c r="A4" s="1"/>
      <c r="B4" s="6"/>
      <c r="C4" s="2"/>
      <c r="D4" s="3"/>
      <c r="E4" s="1"/>
      <c r="F4" s="4"/>
      <c r="G4" s="1"/>
    </row>
    <row r="5">
      <c r="A5" s="1"/>
      <c r="B5" s="6"/>
      <c r="D5" s="3"/>
      <c r="E5" s="1"/>
      <c r="F5" s="4"/>
      <c r="G5" s="1"/>
    </row>
    <row r="6">
      <c r="A6" s="1"/>
      <c r="B6" s="7"/>
      <c r="C6" s="1"/>
      <c r="D6" s="3"/>
      <c r="E6" s="1"/>
      <c r="F6" s="3"/>
      <c r="G6" s="1"/>
    </row>
    <row r="7">
      <c r="A7" s="1"/>
      <c r="B7" s="8"/>
      <c r="C7" s="1"/>
      <c r="D7" s="3"/>
      <c r="E7" s="1"/>
      <c r="F7" s="3"/>
      <c r="G7" s="9"/>
    </row>
    <row r="8">
      <c r="A8" s="10"/>
      <c r="B8" s="11" t="s">
        <v>0</v>
      </c>
      <c r="C8" s="9"/>
      <c r="D8" s="3"/>
      <c r="E8" s="1"/>
      <c r="F8" s="3"/>
      <c r="G8" s="9"/>
    </row>
    <row r="9">
      <c r="A9" s="12"/>
      <c r="B9" s="13" t="s">
        <v>1</v>
      </c>
      <c r="C9" s="14"/>
      <c r="D9" s="15"/>
      <c r="E9" s="16"/>
      <c r="F9" s="15"/>
      <c r="G9" s="9"/>
    </row>
    <row r="10">
      <c r="A10" s="12"/>
      <c r="B10" s="17" t="s">
        <v>2</v>
      </c>
      <c r="D10" s="15"/>
      <c r="E10" s="16"/>
      <c r="F10" s="15"/>
      <c r="G10" s="9"/>
    </row>
    <row r="11">
      <c r="B11" s="18" t="s">
        <v>3</v>
      </c>
      <c r="C11" s="9"/>
      <c r="D11" s="3"/>
      <c r="E11" s="1"/>
      <c r="F11" s="3"/>
    </row>
    <row r="12">
      <c r="A12" s="12"/>
      <c r="B12" s="19" t="s">
        <v>4</v>
      </c>
      <c r="C12" s="20"/>
      <c r="D12" s="15"/>
      <c r="E12" s="16"/>
      <c r="F12" s="15"/>
      <c r="G12" s="9"/>
    </row>
    <row r="13">
      <c r="A13" s="12"/>
      <c r="B13" s="21"/>
      <c r="C13" s="22"/>
      <c r="D13" s="23"/>
      <c r="E13" s="24"/>
      <c r="F13" s="23"/>
      <c r="G13" s="9"/>
    </row>
    <row r="14">
      <c r="A14" s="12"/>
      <c r="B14" s="25" t="s">
        <v>5</v>
      </c>
      <c r="C14" s="26"/>
      <c r="D14" s="26"/>
      <c r="E14" s="26"/>
      <c r="F14" s="27"/>
      <c r="G14" s="28"/>
    </row>
    <row r="15">
      <c r="A15" s="12"/>
      <c r="B15" s="29" t="s">
        <v>6</v>
      </c>
      <c r="C15" s="29" t="s">
        <v>7</v>
      </c>
      <c r="D15" s="30" t="s">
        <v>8</v>
      </c>
      <c r="E15" s="29" t="s">
        <v>9</v>
      </c>
      <c r="F15" s="30" t="s">
        <v>10</v>
      </c>
      <c r="G15" s="28"/>
    </row>
    <row r="16">
      <c r="A16" s="12"/>
      <c r="B16" s="31" t="s">
        <v>11</v>
      </c>
      <c r="C16" s="31">
        <v>280.0</v>
      </c>
      <c r="D16" s="32">
        <v>17.74</v>
      </c>
      <c r="E16" s="31">
        <v>20.0</v>
      </c>
      <c r="F16" s="33">
        <f t="shared" ref="F16:F19" si="1">C16/1000*D16*E16</f>
        <v>99.344</v>
      </c>
      <c r="G16" s="34"/>
    </row>
    <row r="17">
      <c r="A17" s="12"/>
      <c r="B17" s="31" t="s">
        <v>12</v>
      </c>
      <c r="C17" s="31">
        <v>48.0</v>
      </c>
      <c r="D17" s="32">
        <v>36.0</v>
      </c>
      <c r="E17" s="31">
        <v>20.0</v>
      </c>
      <c r="F17" s="33">
        <f t="shared" si="1"/>
        <v>34.56</v>
      </c>
      <c r="G17" s="34"/>
    </row>
    <row r="18">
      <c r="A18" s="12"/>
      <c r="B18" s="31" t="s">
        <v>13</v>
      </c>
      <c r="C18" s="31">
        <v>150.0</v>
      </c>
      <c r="D18" s="32">
        <v>22.0</v>
      </c>
      <c r="E18" s="31">
        <v>20.0</v>
      </c>
      <c r="F18" s="33">
        <f t="shared" si="1"/>
        <v>66</v>
      </c>
      <c r="G18" s="34"/>
    </row>
    <row r="19">
      <c r="A19" s="12"/>
      <c r="B19" s="31" t="s">
        <v>14</v>
      </c>
      <c r="C19" s="31">
        <v>50.0</v>
      </c>
      <c r="D19" s="32">
        <v>36.0</v>
      </c>
      <c r="E19" s="31">
        <v>20.0</v>
      </c>
      <c r="F19" s="33">
        <f t="shared" si="1"/>
        <v>36</v>
      </c>
      <c r="G19" s="34"/>
    </row>
    <row r="20">
      <c r="A20" s="12"/>
      <c r="B20" s="35"/>
      <c r="C20" s="36"/>
      <c r="D20" s="37"/>
      <c r="E20" s="29" t="s">
        <v>15</v>
      </c>
      <c r="F20" s="30" t="s">
        <v>16</v>
      </c>
      <c r="G20" s="38"/>
    </row>
    <row r="21">
      <c r="A21" s="12"/>
      <c r="B21" s="35"/>
      <c r="C21" s="36"/>
      <c r="D21" s="37"/>
      <c r="E21" s="39">
        <f t="shared" ref="E21:F21" si="2">SUM(E16:E19)</f>
        <v>80</v>
      </c>
      <c r="F21" s="40">
        <f t="shared" si="2"/>
        <v>235.904</v>
      </c>
      <c r="G21" s="38"/>
    </row>
    <row r="22">
      <c r="A22" s="12"/>
      <c r="B22" s="25" t="s">
        <v>17</v>
      </c>
      <c r="C22" s="26"/>
      <c r="D22" s="26"/>
      <c r="E22" s="26"/>
      <c r="F22" s="27"/>
      <c r="G22" s="38"/>
    </row>
    <row r="23">
      <c r="A23" s="12"/>
      <c r="B23" s="29" t="s">
        <v>18</v>
      </c>
      <c r="C23" s="29" t="s">
        <v>19</v>
      </c>
      <c r="D23" s="30" t="s">
        <v>20</v>
      </c>
      <c r="E23" s="29" t="s">
        <v>21</v>
      </c>
      <c r="F23" s="30" t="s">
        <v>22</v>
      </c>
      <c r="G23" s="38"/>
    </row>
    <row r="24">
      <c r="A24" s="12"/>
      <c r="B24" s="31" t="s">
        <v>23</v>
      </c>
      <c r="C24" s="39">
        <f>E21</f>
        <v>80</v>
      </c>
      <c r="D24" s="32">
        <v>10.0</v>
      </c>
      <c r="E24" s="31">
        <v>0.1</v>
      </c>
      <c r="F24" s="33">
        <f t="shared" ref="F24:F25" si="3">C24*D24*E24</f>
        <v>80</v>
      </c>
      <c r="G24" s="38"/>
    </row>
    <row r="25">
      <c r="A25" s="12"/>
      <c r="B25" s="31" t="s">
        <v>24</v>
      </c>
      <c r="C25" s="39">
        <f>E21</f>
        <v>80</v>
      </c>
      <c r="D25" s="32">
        <v>4.5</v>
      </c>
      <c r="E25" s="31">
        <v>1.0</v>
      </c>
      <c r="F25" s="33">
        <f t="shared" si="3"/>
        <v>360</v>
      </c>
      <c r="G25" s="38"/>
    </row>
    <row r="26">
      <c r="A26" s="12"/>
      <c r="B26" s="41" t="s">
        <v>25</v>
      </c>
      <c r="C26" s="31">
        <f>Income!E21*20</f>
        <v>512</v>
      </c>
      <c r="D26" s="32">
        <v>0.6</v>
      </c>
      <c r="E26" s="31">
        <v>1.0</v>
      </c>
      <c r="F26" s="33">
        <f t="shared" ref="F26:F27" si="4">C26*D26</f>
        <v>307.2</v>
      </c>
      <c r="G26" s="38"/>
    </row>
    <row r="27">
      <c r="A27" s="12"/>
      <c r="B27" s="41" t="s">
        <v>26</v>
      </c>
      <c r="C27" s="36">
        <v>50.0</v>
      </c>
      <c r="D27" s="32">
        <v>5.0</v>
      </c>
      <c r="E27" s="31">
        <v>1.0</v>
      </c>
      <c r="F27" s="33">
        <f t="shared" si="4"/>
        <v>250</v>
      </c>
      <c r="G27" s="34"/>
    </row>
    <row r="28">
      <c r="A28" s="12"/>
      <c r="B28" s="42"/>
      <c r="C28" s="36"/>
      <c r="D28" s="37"/>
      <c r="E28" s="43"/>
      <c r="F28" s="30" t="s">
        <v>27</v>
      </c>
      <c r="G28" s="38"/>
    </row>
    <row r="29">
      <c r="A29" s="12"/>
      <c r="B29" s="42"/>
      <c r="C29" s="36"/>
      <c r="D29" s="37"/>
      <c r="E29" s="43"/>
      <c r="F29" s="40">
        <f>SUM(F24:F27)</f>
        <v>997.2</v>
      </c>
      <c r="G29" s="38"/>
    </row>
    <row r="30">
      <c r="A30" s="12"/>
      <c r="B30" s="44" t="s">
        <v>28</v>
      </c>
      <c r="C30" s="26"/>
      <c r="D30" s="26"/>
      <c r="E30" s="26"/>
      <c r="F30" s="27"/>
      <c r="G30" s="38"/>
    </row>
    <row r="31">
      <c r="A31" s="12"/>
      <c r="B31" s="45" t="s">
        <v>18</v>
      </c>
      <c r="C31" s="29" t="s">
        <v>19</v>
      </c>
      <c r="D31" s="30" t="s">
        <v>20</v>
      </c>
      <c r="E31" s="29"/>
      <c r="F31" s="30" t="s">
        <v>29</v>
      </c>
      <c r="G31" s="38"/>
    </row>
    <row r="32">
      <c r="A32" s="12"/>
      <c r="B32" s="46" t="s">
        <v>30</v>
      </c>
      <c r="C32" s="31">
        <v>1.0</v>
      </c>
      <c r="D32" s="32">
        <v>0.0</v>
      </c>
      <c r="E32" s="47"/>
      <c r="F32" s="33">
        <f t="shared" ref="F32:F36" si="5">C32*D32</f>
        <v>0</v>
      </c>
      <c r="G32" s="38"/>
    </row>
    <row r="33">
      <c r="A33" s="12"/>
      <c r="B33" s="41" t="s">
        <v>31</v>
      </c>
      <c r="C33" s="31">
        <v>40.0</v>
      </c>
      <c r="D33" s="32">
        <v>4.0</v>
      </c>
      <c r="E33" s="47"/>
      <c r="F33" s="33">
        <f t="shared" si="5"/>
        <v>160</v>
      </c>
      <c r="G33" s="38"/>
    </row>
    <row r="34">
      <c r="A34" s="12"/>
      <c r="B34" s="41" t="s">
        <v>32</v>
      </c>
      <c r="C34" s="31">
        <v>10.0</v>
      </c>
      <c r="D34" s="32">
        <v>5.0</v>
      </c>
      <c r="E34" s="47"/>
      <c r="F34" s="33">
        <f t="shared" si="5"/>
        <v>50</v>
      </c>
      <c r="G34" s="38"/>
    </row>
    <row r="35">
      <c r="A35" s="12"/>
      <c r="B35" s="31" t="s">
        <v>33</v>
      </c>
      <c r="C35" s="31">
        <v>1.0</v>
      </c>
      <c r="D35" s="32">
        <v>290.0</v>
      </c>
      <c r="E35" s="47"/>
      <c r="F35" s="33">
        <f t="shared" si="5"/>
        <v>290</v>
      </c>
      <c r="G35" s="38"/>
    </row>
    <row r="36">
      <c r="A36" s="12"/>
      <c r="B36" s="31" t="s">
        <v>34</v>
      </c>
      <c r="C36" s="31">
        <v>4.0</v>
      </c>
      <c r="D36" s="32">
        <v>5.0</v>
      </c>
      <c r="E36" s="47"/>
      <c r="F36" s="33">
        <f t="shared" si="5"/>
        <v>20</v>
      </c>
      <c r="G36" s="38"/>
    </row>
    <row r="37">
      <c r="A37" s="12"/>
      <c r="B37" s="31"/>
      <c r="C37" s="31"/>
      <c r="D37" s="32"/>
      <c r="E37" s="48"/>
      <c r="F37" s="30" t="s">
        <v>35</v>
      </c>
      <c r="G37" s="38"/>
    </row>
    <row r="38">
      <c r="A38" s="12"/>
      <c r="B38" s="31"/>
      <c r="C38" s="31"/>
      <c r="D38" s="32"/>
      <c r="E38" s="49"/>
      <c r="F38" s="40">
        <f>SUM(F32:F37)</f>
        <v>520</v>
      </c>
      <c r="G38" s="38"/>
    </row>
    <row r="39">
      <c r="A39" s="12"/>
      <c r="B39" s="25" t="s">
        <v>36</v>
      </c>
      <c r="C39" s="26"/>
      <c r="D39" s="26"/>
      <c r="E39" s="26"/>
      <c r="F39" s="27"/>
      <c r="G39" s="38"/>
    </row>
    <row r="40">
      <c r="A40" s="12"/>
      <c r="B40" s="29" t="s">
        <v>36</v>
      </c>
      <c r="C40" s="29" t="s">
        <v>37</v>
      </c>
      <c r="D40" s="30" t="s">
        <v>38</v>
      </c>
      <c r="E40" s="29" t="s">
        <v>39</v>
      </c>
      <c r="F40" s="50"/>
      <c r="G40" s="38"/>
    </row>
    <row r="41">
      <c r="A41" s="12"/>
      <c r="B41" s="36" t="s">
        <v>40</v>
      </c>
      <c r="C41" s="31">
        <v>2.0</v>
      </c>
      <c r="D41" s="51">
        <v>4.0</v>
      </c>
      <c r="E41" s="52">
        <f t="shared" ref="E41:E45" si="6">C41*D41</f>
        <v>8</v>
      </c>
      <c r="F41" s="33">
        <f t="shared" ref="F41:F45" si="7">E41*$C$49</f>
        <v>480</v>
      </c>
      <c r="G41" s="38"/>
    </row>
    <row r="42">
      <c r="A42" s="12"/>
      <c r="B42" s="36" t="s">
        <v>41</v>
      </c>
      <c r="C42" s="31">
        <v>0.3</v>
      </c>
      <c r="D42" s="51">
        <v>30.0</v>
      </c>
      <c r="E42" s="52">
        <f t="shared" si="6"/>
        <v>9</v>
      </c>
      <c r="F42" s="33">
        <f t="shared" si="7"/>
        <v>540</v>
      </c>
      <c r="G42" s="38"/>
    </row>
    <row r="43">
      <c r="A43" s="12"/>
      <c r="B43" s="36" t="s">
        <v>42</v>
      </c>
      <c r="C43" s="31">
        <v>1.5</v>
      </c>
      <c r="D43" s="51">
        <v>8.0</v>
      </c>
      <c r="E43" s="52">
        <f t="shared" si="6"/>
        <v>12</v>
      </c>
      <c r="F43" s="33">
        <f t="shared" si="7"/>
        <v>720</v>
      </c>
      <c r="G43" s="38"/>
    </row>
    <row r="44">
      <c r="A44" s="12"/>
      <c r="B44" s="36" t="s">
        <v>43</v>
      </c>
      <c r="C44" s="31">
        <v>2.0</v>
      </c>
      <c r="D44" s="51">
        <v>8.0</v>
      </c>
      <c r="E44" s="52">
        <f t="shared" si="6"/>
        <v>16</v>
      </c>
      <c r="F44" s="33">
        <f t="shared" si="7"/>
        <v>960</v>
      </c>
      <c r="G44" s="38"/>
    </row>
    <row r="45">
      <c r="A45" s="12"/>
      <c r="B45" s="36" t="s">
        <v>44</v>
      </c>
      <c r="C45" s="31">
        <v>1.0</v>
      </c>
      <c r="D45" s="51">
        <v>8.0</v>
      </c>
      <c r="E45" s="52">
        <f t="shared" si="6"/>
        <v>8</v>
      </c>
      <c r="F45" s="33">
        <f t="shared" si="7"/>
        <v>480</v>
      </c>
      <c r="G45" s="38"/>
    </row>
    <row r="46">
      <c r="A46" s="12"/>
      <c r="B46" s="36"/>
      <c r="C46" s="31"/>
      <c r="D46" s="31"/>
      <c r="E46" s="53" t="s">
        <v>45</v>
      </c>
      <c r="F46" s="30" t="s">
        <v>29</v>
      </c>
      <c r="G46" s="38"/>
    </row>
    <row r="47">
      <c r="A47" s="12"/>
      <c r="B47" s="47"/>
      <c r="C47" s="54"/>
      <c r="D47" s="55"/>
      <c r="E47" s="56">
        <f>SUM(E41:E45)</f>
        <v>53</v>
      </c>
      <c r="F47" s="57">
        <f>SUM(F41:F46)</f>
        <v>3180</v>
      </c>
      <c r="G47" s="38"/>
    </row>
    <row r="48">
      <c r="A48" s="12"/>
      <c r="B48" s="54"/>
      <c r="C48" s="47"/>
      <c r="D48" s="58"/>
      <c r="E48" s="48"/>
      <c r="F48" s="58"/>
      <c r="G48" s="9"/>
    </row>
    <row r="49">
      <c r="A49" s="12"/>
      <c r="B49" s="29" t="s">
        <v>46</v>
      </c>
      <c r="C49" s="32">
        <v>60.0</v>
      </c>
      <c r="D49" s="59"/>
      <c r="E49" s="29" t="s">
        <v>47</v>
      </c>
      <c r="F49" s="60">
        <f>SUM(F21,F29,F38,F47)</f>
        <v>4933.104</v>
      </c>
      <c r="G49" s="9"/>
    </row>
    <row r="50">
      <c r="A50" s="12"/>
      <c r="B50" s="61"/>
      <c r="C50" s="61"/>
      <c r="D50" s="62"/>
      <c r="E50" s="61"/>
      <c r="F50" s="62"/>
      <c r="G50" s="9"/>
    </row>
    <row r="51">
      <c r="A51" s="12"/>
      <c r="B51" s="16"/>
      <c r="C51" s="16"/>
      <c r="D51" s="15"/>
      <c r="E51" s="16"/>
      <c r="F51" s="15"/>
      <c r="G51" s="9"/>
    </row>
    <row r="52">
      <c r="A52" s="8"/>
      <c r="B52" s="63"/>
      <c r="C52" s="63"/>
      <c r="D52" s="64"/>
      <c r="E52" s="63"/>
      <c r="F52" s="64"/>
      <c r="G52" s="65"/>
    </row>
  </sheetData>
  <mergeCells count="5">
    <mergeCell ref="B2:B6"/>
    <mergeCell ref="B14:F14"/>
    <mergeCell ref="B22:F22"/>
    <mergeCell ref="B30:F30"/>
    <mergeCell ref="B39:F39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33.0"/>
    <col customWidth="1" min="3" max="3" width="25.5"/>
    <col customWidth="1" min="4" max="4" width="28.25"/>
    <col customWidth="1" min="5" max="5" width="28.75"/>
    <col customWidth="1" min="6" max="6" width="31.38"/>
    <col customWidth="1" min="7" max="7" width="32.75"/>
    <col customWidth="1" min="8" max="8" width="8.38"/>
  </cols>
  <sheetData>
    <row r="1">
      <c r="A1" s="1"/>
      <c r="C1" s="1"/>
      <c r="D1" s="1"/>
      <c r="E1" s="1"/>
      <c r="F1" s="3"/>
      <c r="G1" s="3"/>
      <c r="H1" s="1"/>
    </row>
    <row r="2">
      <c r="A2" s="1"/>
      <c r="B2" s="5"/>
      <c r="C2" s="1"/>
      <c r="D2" s="1"/>
      <c r="E2" s="1"/>
      <c r="F2" s="3"/>
      <c r="G2" s="3"/>
      <c r="H2" s="1"/>
    </row>
    <row r="3">
      <c r="A3" s="1"/>
      <c r="B3" s="6"/>
      <c r="C3" s="1"/>
      <c r="D3" s="1"/>
      <c r="E3" s="1"/>
      <c r="F3" s="3"/>
      <c r="G3" s="3"/>
      <c r="H3" s="1"/>
    </row>
    <row r="4">
      <c r="A4" s="1"/>
      <c r="B4" s="6"/>
      <c r="C4" s="1"/>
      <c r="D4" s="1"/>
      <c r="E4" s="1"/>
      <c r="F4" s="3"/>
      <c r="G4" s="3"/>
      <c r="H4" s="1"/>
    </row>
    <row r="5">
      <c r="A5" s="1"/>
      <c r="B5" s="6"/>
      <c r="C5" s="1"/>
      <c r="D5" s="1"/>
      <c r="E5" s="1"/>
      <c r="F5" s="3"/>
      <c r="G5" s="3"/>
      <c r="H5" s="1"/>
    </row>
    <row r="6">
      <c r="A6" s="1"/>
      <c r="B6" s="7"/>
      <c r="C6" s="1"/>
      <c r="D6" s="1"/>
      <c r="E6" s="1"/>
      <c r="F6" s="3"/>
      <c r="G6" s="3"/>
      <c r="H6" s="1"/>
    </row>
    <row r="7">
      <c r="A7" s="1"/>
      <c r="B7" s="63"/>
      <c r="C7" s="63"/>
      <c r="D7" s="1"/>
      <c r="E7" s="1"/>
      <c r="F7" s="3"/>
      <c r="G7" s="3"/>
      <c r="H7" s="1"/>
    </row>
    <row r="8">
      <c r="A8" s="10"/>
      <c r="B8" s="11" t="s">
        <v>0</v>
      </c>
      <c r="C8" s="11"/>
      <c r="D8" s="9"/>
      <c r="E8" s="1"/>
      <c r="F8" s="3"/>
      <c r="G8" s="3"/>
      <c r="H8" s="1"/>
    </row>
    <row r="9">
      <c r="B9" s="13" t="s">
        <v>1</v>
      </c>
      <c r="C9" s="13"/>
      <c r="D9" s="9"/>
      <c r="F9" s="3"/>
      <c r="G9" s="3"/>
    </row>
    <row r="10">
      <c r="A10" s="10"/>
      <c r="B10" s="17" t="s">
        <v>2</v>
      </c>
      <c r="C10" s="17"/>
      <c r="D10" s="9"/>
      <c r="E10" s="1"/>
      <c r="F10" s="64"/>
      <c r="G10" s="3"/>
      <c r="H10" s="1"/>
    </row>
    <row r="11">
      <c r="A11" s="10"/>
      <c r="B11" s="18" t="s">
        <v>3</v>
      </c>
      <c r="C11" s="18"/>
      <c r="D11" s="9"/>
      <c r="E11" s="10"/>
      <c r="F11" s="3"/>
      <c r="G11" s="66"/>
      <c r="H11" s="1"/>
    </row>
    <row r="12">
      <c r="A12" s="10"/>
      <c r="B12" s="19" t="s">
        <v>4</v>
      </c>
      <c r="C12" s="19"/>
      <c r="D12" s="67"/>
      <c r="E12" s="10"/>
      <c r="F12" s="3"/>
      <c r="G12" s="66"/>
      <c r="H12" s="1"/>
    </row>
    <row r="13">
      <c r="A13" s="10"/>
      <c r="B13" s="68"/>
      <c r="C13" s="69"/>
      <c r="E13" s="8"/>
      <c r="F13" s="64"/>
      <c r="G13" s="70"/>
      <c r="H13" s="1"/>
    </row>
    <row r="14">
      <c r="A14" s="10"/>
      <c r="B14" s="71" t="s">
        <v>48</v>
      </c>
      <c r="C14" s="26"/>
      <c r="D14" s="26"/>
      <c r="E14" s="26"/>
      <c r="F14" s="26"/>
      <c r="G14" s="27"/>
      <c r="H14" s="9"/>
    </row>
    <row r="15">
      <c r="A15" s="10"/>
      <c r="B15" s="72" t="s">
        <v>49</v>
      </c>
      <c r="C15" s="72" t="s">
        <v>50</v>
      </c>
      <c r="D15" s="73" t="s">
        <v>51</v>
      </c>
      <c r="E15" s="73" t="s">
        <v>52</v>
      </c>
      <c r="F15" s="74" t="s">
        <v>53</v>
      </c>
      <c r="G15" s="74" t="s">
        <v>54</v>
      </c>
      <c r="H15" s="9"/>
    </row>
    <row r="16">
      <c r="A16" s="10"/>
      <c r="B16" s="75" t="s">
        <v>11</v>
      </c>
      <c r="C16" s="76">
        <f>Costs!E16</f>
        <v>20</v>
      </c>
      <c r="D16" s="76">
        <v>500.0</v>
      </c>
      <c r="E16" s="77">
        <f t="shared" ref="E16:E19" si="1">C16*D16/1000</f>
        <v>10</v>
      </c>
      <c r="F16" s="78">
        <v>212.0</v>
      </c>
      <c r="G16" s="79">
        <f t="shared" ref="G16:G19" si="2">E16*F16</f>
        <v>2120</v>
      </c>
      <c r="H16" s="9"/>
    </row>
    <row r="17">
      <c r="A17" s="10"/>
      <c r="B17" s="75" t="s">
        <v>12</v>
      </c>
      <c r="C17" s="76">
        <f>Costs!E17</f>
        <v>20</v>
      </c>
      <c r="D17" s="76">
        <v>200.0</v>
      </c>
      <c r="E17" s="77">
        <f t="shared" si="1"/>
        <v>4</v>
      </c>
      <c r="F17" s="78">
        <v>255.0</v>
      </c>
      <c r="G17" s="79">
        <f t="shared" si="2"/>
        <v>1020</v>
      </c>
      <c r="H17" s="9"/>
    </row>
    <row r="18">
      <c r="A18" s="10"/>
      <c r="B18" s="75" t="s">
        <v>13</v>
      </c>
      <c r="C18" s="76">
        <f>Costs!E18</f>
        <v>20</v>
      </c>
      <c r="D18" s="76">
        <v>400.0</v>
      </c>
      <c r="E18" s="77">
        <f t="shared" si="1"/>
        <v>8</v>
      </c>
      <c r="F18" s="78">
        <v>170.0</v>
      </c>
      <c r="G18" s="79">
        <f t="shared" si="2"/>
        <v>1360</v>
      </c>
      <c r="H18" s="9"/>
    </row>
    <row r="19">
      <c r="A19" s="10"/>
      <c r="B19" s="75" t="s">
        <v>14</v>
      </c>
      <c r="C19" s="76">
        <f>Costs!E19</f>
        <v>20</v>
      </c>
      <c r="D19" s="76">
        <v>180.0</v>
      </c>
      <c r="E19" s="80">
        <f t="shared" si="1"/>
        <v>3.6</v>
      </c>
      <c r="F19" s="78">
        <v>255.0</v>
      </c>
      <c r="G19" s="81">
        <f t="shared" si="2"/>
        <v>918</v>
      </c>
      <c r="H19" s="9"/>
    </row>
    <row r="20">
      <c r="A20" s="10"/>
      <c r="B20" s="82"/>
      <c r="C20" s="83"/>
      <c r="D20" s="84"/>
      <c r="E20" s="72" t="s">
        <v>55</v>
      </c>
      <c r="F20" s="85"/>
      <c r="G20" s="74" t="s">
        <v>56</v>
      </c>
      <c r="H20" s="9"/>
    </row>
    <row r="21">
      <c r="A21" s="10"/>
      <c r="B21" s="86"/>
      <c r="C21" s="87"/>
      <c r="D21" s="88" t="s">
        <v>57</v>
      </c>
      <c r="E21" s="89">
        <f>SUM(E16:E19)</f>
        <v>25.6</v>
      </c>
      <c r="F21" s="90"/>
      <c r="G21" s="91">
        <f>SUM(G16:G19)</f>
        <v>5418</v>
      </c>
      <c r="H21" s="9"/>
    </row>
    <row r="22">
      <c r="A22" s="1"/>
      <c r="B22" s="92"/>
      <c r="C22" s="92"/>
      <c r="D22" s="92"/>
      <c r="E22" s="92"/>
      <c r="F22" s="93"/>
      <c r="G22" s="93"/>
      <c r="H22" s="1"/>
    </row>
    <row r="23">
      <c r="A23" s="63"/>
      <c r="B23" s="63"/>
      <c r="C23" s="63"/>
      <c r="D23" s="63"/>
      <c r="E23" s="63"/>
      <c r="F23" s="64"/>
      <c r="G23" s="64"/>
      <c r="H23" s="63"/>
    </row>
    <row r="24">
      <c r="A24" s="63"/>
      <c r="B24" s="94"/>
      <c r="C24" s="94"/>
      <c r="D24" s="94"/>
      <c r="E24" s="94"/>
      <c r="F24" s="95"/>
      <c r="G24" s="95"/>
      <c r="H24" s="94"/>
    </row>
    <row r="25">
      <c r="A25" s="1"/>
      <c r="B25" s="96"/>
      <c r="C25" s="97"/>
      <c r="D25" s="97"/>
      <c r="E25" s="97"/>
      <c r="F25" s="97"/>
      <c r="G25" s="98"/>
      <c r="H25" s="99"/>
    </row>
    <row r="26">
      <c r="A26" s="1"/>
      <c r="B26" s="100"/>
      <c r="C26" s="100"/>
      <c r="D26" s="101"/>
      <c r="E26" s="101"/>
      <c r="F26" s="102"/>
      <c r="G26" s="102"/>
      <c r="H26" s="99"/>
    </row>
  </sheetData>
  <mergeCells count="4">
    <mergeCell ref="B2:B6"/>
    <mergeCell ref="B13:C13"/>
    <mergeCell ref="B14:G14"/>
    <mergeCell ref="B25:G2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42.0"/>
    <col customWidth="1" min="3" max="3" width="45.88"/>
    <col customWidth="1" min="4" max="4" width="23.63"/>
    <col customWidth="1" min="5" max="5" width="23.88"/>
    <col customWidth="1" min="6" max="6" width="18.0"/>
    <col customWidth="1" min="7" max="7" width="58.0"/>
  </cols>
  <sheetData>
    <row r="1">
      <c r="A1" s="5"/>
      <c r="B1" s="1"/>
      <c r="C1" s="1"/>
      <c r="D1" s="1"/>
      <c r="E1" s="1"/>
      <c r="F1" s="3"/>
      <c r="G1" s="3"/>
      <c r="H1" s="10"/>
    </row>
    <row r="2">
      <c r="A2" s="6"/>
      <c r="B2" s="5"/>
      <c r="C2" s="103"/>
      <c r="D2" s="1"/>
      <c r="E2" s="1"/>
      <c r="F2" s="3"/>
      <c r="G2" s="3"/>
      <c r="H2" s="10"/>
    </row>
    <row r="3">
      <c r="A3" s="6"/>
      <c r="B3" s="6"/>
      <c r="C3" s="103"/>
      <c r="D3" s="1"/>
      <c r="E3" s="1"/>
      <c r="F3" s="3"/>
      <c r="G3" s="3"/>
      <c r="H3" s="10"/>
    </row>
    <row r="4">
      <c r="A4" s="6"/>
      <c r="B4" s="6"/>
      <c r="C4" s="103"/>
      <c r="D4" s="1"/>
      <c r="E4" s="1"/>
      <c r="F4" s="3"/>
      <c r="G4" s="3"/>
      <c r="H4" s="10"/>
    </row>
    <row r="5">
      <c r="A5" s="7"/>
      <c r="B5" s="6"/>
      <c r="C5" s="103"/>
      <c r="D5" s="1"/>
      <c r="E5" s="1"/>
      <c r="F5" s="3"/>
      <c r="G5" s="3"/>
      <c r="H5" s="10"/>
    </row>
    <row r="6">
      <c r="A6" s="1"/>
      <c r="B6" s="7"/>
      <c r="C6" s="103"/>
      <c r="D6" s="1"/>
      <c r="E6" s="1"/>
      <c r="F6" s="3"/>
      <c r="G6" s="3"/>
      <c r="H6" s="10"/>
    </row>
    <row r="7">
      <c r="A7" s="1"/>
      <c r="B7" s="104"/>
      <c r="C7" s="104"/>
      <c r="D7" s="1"/>
      <c r="E7" s="1"/>
      <c r="F7" s="3"/>
      <c r="G7" s="3"/>
      <c r="H7" s="10"/>
    </row>
    <row r="8">
      <c r="A8" s="10"/>
      <c r="B8" s="11" t="s">
        <v>0</v>
      </c>
      <c r="C8" s="11"/>
      <c r="D8" s="9"/>
      <c r="E8" s="1"/>
      <c r="F8" s="3"/>
      <c r="G8" s="3"/>
      <c r="H8" s="10"/>
    </row>
    <row r="9">
      <c r="A9" s="10"/>
      <c r="B9" s="13" t="s">
        <v>1</v>
      </c>
      <c r="C9" s="13"/>
      <c r="D9" s="9"/>
      <c r="E9" s="1"/>
      <c r="F9" s="3"/>
      <c r="G9" s="3"/>
      <c r="H9" s="10"/>
    </row>
    <row r="10">
      <c r="A10" s="10"/>
      <c r="B10" s="17" t="s">
        <v>2</v>
      </c>
      <c r="C10" s="17"/>
      <c r="D10" s="9"/>
      <c r="E10" s="1"/>
      <c r="F10" s="3"/>
      <c r="G10" s="3"/>
      <c r="H10" s="10"/>
    </row>
    <row r="11">
      <c r="A11" s="10"/>
      <c r="B11" s="18" t="s">
        <v>3</v>
      </c>
      <c r="C11" s="18"/>
      <c r="D11" s="9"/>
      <c r="E11" s="1"/>
      <c r="F11" s="3"/>
      <c r="G11" s="3"/>
      <c r="H11" s="10"/>
    </row>
    <row r="12">
      <c r="A12" s="10"/>
      <c r="B12" s="19" t="s">
        <v>4</v>
      </c>
      <c r="C12" s="19"/>
      <c r="D12" s="9"/>
      <c r="E12" s="1"/>
      <c r="F12" s="3"/>
      <c r="G12" s="3"/>
      <c r="H12" s="10"/>
    </row>
    <row r="13">
      <c r="A13" s="10"/>
      <c r="B13" s="68"/>
      <c r="C13" s="69"/>
      <c r="D13" s="65"/>
      <c r="E13" s="63"/>
      <c r="F13" s="64"/>
      <c r="G13" s="70"/>
      <c r="H13" s="10"/>
    </row>
    <row r="14">
      <c r="A14" s="10"/>
      <c r="B14" s="71" t="s">
        <v>58</v>
      </c>
      <c r="C14" s="26"/>
      <c r="D14" s="26"/>
      <c r="E14" s="26"/>
      <c r="F14" s="26"/>
      <c r="G14" s="27"/>
      <c r="H14" s="105"/>
    </row>
    <row r="15">
      <c r="A15" s="10"/>
      <c r="B15" s="72" t="s">
        <v>59</v>
      </c>
      <c r="C15" s="72" t="s">
        <v>60</v>
      </c>
      <c r="D15" s="73" t="s">
        <v>61</v>
      </c>
      <c r="E15" s="73" t="s">
        <v>62</v>
      </c>
      <c r="F15" s="74" t="s">
        <v>63</v>
      </c>
      <c r="G15" s="74" t="s">
        <v>54</v>
      </c>
      <c r="H15" s="105"/>
    </row>
    <row r="16">
      <c r="A16" s="10"/>
      <c r="B16" s="75">
        <f>Costs!E21</f>
        <v>80</v>
      </c>
      <c r="C16" s="77">
        <f>Income!E21</f>
        <v>25.6</v>
      </c>
      <c r="D16" s="106">
        <f>Costs!E47</f>
        <v>53</v>
      </c>
      <c r="E16" s="107">
        <f>Costs!F49</f>
        <v>4933.104</v>
      </c>
      <c r="F16" s="107">
        <f>Income!G21</f>
        <v>5418</v>
      </c>
      <c r="G16" s="79">
        <f>F16-E16</f>
        <v>484.896</v>
      </c>
      <c r="H16" s="105"/>
    </row>
    <row r="17">
      <c r="A17" s="10"/>
      <c r="B17" s="108"/>
      <c r="C17" s="108"/>
      <c r="D17" s="84"/>
      <c r="E17" s="109"/>
      <c r="F17" s="110"/>
      <c r="G17" s="74" t="s">
        <v>64</v>
      </c>
      <c r="H17" s="105"/>
    </row>
    <row r="18">
      <c r="A18" s="10"/>
      <c r="B18" s="108"/>
      <c r="C18" s="108"/>
      <c r="D18" s="84" t="s">
        <v>57</v>
      </c>
      <c r="E18" s="111"/>
      <c r="F18" s="110"/>
      <c r="G18" s="91">
        <f>SUM(G16+Costs!F47)</f>
        <v>3664.896</v>
      </c>
      <c r="H18" s="105"/>
    </row>
    <row r="19">
      <c r="A19" s="10"/>
      <c r="F19" s="70"/>
      <c r="G19" s="74" t="s">
        <v>56</v>
      </c>
      <c r="H19" s="105"/>
    </row>
    <row r="20">
      <c r="A20" s="10"/>
      <c r="F20" s="70"/>
      <c r="G20" s="91">
        <f>SUM(G18)</f>
        <v>3664.896</v>
      </c>
      <c r="H20" s="105"/>
    </row>
    <row r="21">
      <c r="A21" s="1"/>
      <c r="B21" s="92"/>
      <c r="C21" s="92"/>
      <c r="D21" s="92"/>
      <c r="E21" s="92"/>
      <c r="F21" s="93"/>
      <c r="G21" s="93"/>
      <c r="H21" s="8"/>
    </row>
    <row r="22">
      <c r="A22" s="1"/>
      <c r="B22" s="1"/>
      <c r="C22" s="1"/>
      <c r="D22" s="1"/>
      <c r="E22" s="1"/>
      <c r="F22" s="3"/>
      <c r="G22" s="4"/>
      <c r="H22" s="10"/>
    </row>
    <row r="23">
      <c r="A23" s="1"/>
      <c r="B23" s="1"/>
      <c r="C23" s="1"/>
      <c r="D23" s="1"/>
      <c r="E23" s="1"/>
      <c r="F23" s="3"/>
      <c r="G23" s="4"/>
      <c r="H23" s="10"/>
    </row>
    <row r="24">
      <c r="A24" s="63"/>
      <c r="B24" s="63"/>
      <c r="C24" s="63"/>
      <c r="D24" s="63"/>
      <c r="E24" s="63"/>
      <c r="F24" s="64"/>
      <c r="G24" s="112"/>
      <c r="H24" s="8"/>
    </row>
  </sheetData>
  <mergeCells count="4">
    <mergeCell ref="A1:A5"/>
    <mergeCell ref="B2:B6"/>
    <mergeCell ref="B13:C13"/>
    <mergeCell ref="B14:G1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